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marinelli\Desktop\"/>
    </mc:Choice>
  </mc:AlternateContent>
  <xr:revisionPtr revIDLastSave="0" documentId="8_{5E666A89-C453-477B-B2AB-4ECB08ACBB92}" xr6:coauthVersionLast="47" xr6:coauthVersionMax="47" xr10:uidLastSave="{00000000-0000-0000-0000-000000000000}"/>
  <bookViews>
    <workbookView xWindow="-110" yWindow="-110" windowWidth="19420" windowHeight="10420" xr2:uid="{26B07B18-8AB8-43F1-9AF5-29DDBCF7A4A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23" i="1"/>
  <c r="E22" i="1"/>
  <c r="D22" i="1"/>
  <c r="C24" i="1"/>
  <c r="C22" i="1"/>
  <c r="E19" i="1"/>
  <c r="E20" i="1" s="1"/>
  <c r="D19" i="1"/>
  <c r="D20" i="1" s="1"/>
  <c r="D15" i="1"/>
  <c r="D16" i="1" s="1"/>
  <c r="E15" i="1"/>
  <c r="E16" i="1" s="1"/>
  <c r="C15" i="1"/>
  <c r="C16" i="1" s="1"/>
  <c r="C11" i="1"/>
  <c r="C12" i="1" s="1"/>
  <c r="D11" i="1"/>
  <c r="D12" i="1" s="1"/>
  <c r="D13" i="1" s="1"/>
  <c r="E21" i="1" l="1"/>
  <c r="E25" i="1" s="1"/>
  <c r="E17" i="1"/>
  <c r="D21" i="1"/>
  <c r="D17" i="1"/>
  <c r="D25" i="1" s="1"/>
  <c r="C17" i="1"/>
  <c r="C13" i="1"/>
  <c r="C25" i="1"/>
</calcChain>
</file>

<file path=xl/sharedStrings.xml><?xml version="1.0" encoding="utf-8"?>
<sst xmlns="http://schemas.openxmlformats.org/spreadsheetml/2006/main" count="67" uniqueCount="48">
  <si>
    <t>API 5 L X65</t>
  </si>
  <si>
    <t>Pdes
(barg)</t>
  </si>
  <si>
    <t>API 5 L X70</t>
  </si>
  <si>
    <t>API 5 L X80</t>
  </si>
  <si>
    <t>calc. TK
(mm)</t>
  </si>
  <si>
    <t>Low Pressure</t>
  </si>
  <si>
    <t>High Pressure</t>
  </si>
  <si>
    <t>Weight
(kg/m)</t>
  </si>
  <si>
    <t>Pipe total Price ($)</t>
  </si>
  <si>
    <t>Price Bare Pipe ($/m)</t>
  </si>
  <si>
    <t>Bonatti Scenario</t>
  </si>
  <si>
    <t>Compressor Station</t>
  </si>
  <si>
    <t>n°</t>
  </si>
  <si>
    <t>Internal Coating</t>
  </si>
  <si>
    <t>Estimated Price($)</t>
  </si>
  <si>
    <t>Estimated Price ($)</t>
  </si>
  <si>
    <t>Trnasportation</t>
  </si>
  <si>
    <t>Length (m)</t>
  </si>
  <si>
    <t>DN</t>
  </si>
  <si>
    <t>48"</t>
  </si>
  <si>
    <t>Pipe Joint Length (m)</t>
  </si>
  <si>
    <t>Total Price for Pipe ($)</t>
  </si>
  <si>
    <t>Welding</t>
  </si>
  <si>
    <t>External Coating (3LPE)</t>
  </si>
  <si>
    <t>Internal coating</t>
  </si>
  <si>
    <t>None</t>
  </si>
  <si>
    <t>Flow coat (roughness &lt; 10 µm )</t>
  </si>
  <si>
    <t>Pipeline Construction</t>
  </si>
  <si>
    <t>Productivity (Joint/day)</t>
  </si>
  <si>
    <t>Total Price ($)</t>
  </si>
  <si>
    <t>Lump Sum ($)</t>
  </si>
  <si>
    <t>140*</t>
  </si>
  <si>
    <t>*feasibility without flow coat to be assessed since criticalities are envisaged</t>
  </si>
  <si>
    <t>CAPEX</t>
  </si>
  <si>
    <t>Integrity</t>
  </si>
  <si>
    <t>Operation and Maintenance</t>
  </si>
  <si>
    <t>Design Life (years)</t>
  </si>
  <si>
    <t>ARGENTINA LPG - EXPORT PIPELINES SYSTEM</t>
  </si>
  <si>
    <t>GAS PIPELINE - SCENARIOS COMPARISON</t>
  </si>
  <si>
    <t>Notes</t>
  </si>
  <si>
    <t>In red Material Selected</t>
  </si>
  <si>
    <t xml:space="preserve">To be verified </t>
  </si>
  <si>
    <t>Logistic</t>
  </si>
  <si>
    <t>Mwatt</t>
  </si>
  <si>
    <t>Massimo</t>
  </si>
  <si>
    <t>Juan</t>
  </si>
  <si>
    <t>Juan/Gustavo</t>
  </si>
  <si>
    <t>Victorio - Gustavo -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</si>
</sst>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$-409]#,##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BA60-429C-4AD5-A49E-64EE035AE272}">
  <dimension ref="A1:G35"/>
  <sheetViews>
    <sheetView tabSelected="1" topLeftCell="A24" workbookViewId="0">
      <selection activeCell="E5" sqref="E5"/>
    </sheetView>
  </sheetViews>
  <sheetFormatPr defaultColWidth="8.7109375" defaultRowHeight="15" x14ac:dyDescent="0.25"/>
  <cols>
    <col min="1" max="1" width="21" style="2" bestFit="1" customWidth="1"/>
    <col min="2" max="2" width="23.85546875" style="2" customWidth="1"/>
    <col min="3" max="3" width="15.42578125" style="2" bestFit="1" customWidth="1"/>
    <col min="4" max="4" width="15.42578125" style="1" bestFit="1" customWidth="1"/>
    <col min="5" max="5" width="15.85546875" style="1" bestFit="1" customWidth="1"/>
    <col min="6" max="6" width="15.85546875" style="1" customWidth="1"/>
    <col min="7" max="7" width="69.42578125" style="1" bestFit="1" customWidth="1"/>
    <col min="8" max="8" width="10.28515625" style="1" bestFit="1" customWidth="1"/>
    <col min="9" max="9" width="17" style="1" customWidth="1"/>
    <col min="10" max="12" width="10.140625" style="1" customWidth="1"/>
    <col min="13" max="13" width="10.28515625" style="1" bestFit="1" customWidth="1"/>
    <col min="14" max="14" width="17.42578125" style="1" customWidth="1"/>
    <col min="15" max="16" width="10.140625" style="1" customWidth="1"/>
    <col min="17" max="17" width="8.7109375" style="1"/>
    <col min="18" max="18" width="10.28515625" style="1" bestFit="1" customWidth="1"/>
    <col min="19" max="19" width="17.5703125" style="1" customWidth="1"/>
    <col min="20" max="16384" width="8.7109375" style="1"/>
  </cols>
  <sheetData>
    <row r="1" spans="1:7" s="4" customFormat="1" ht="18.75" x14ac:dyDescent="0.25">
      <c r="A1" s="3" t="s">
        <v>37</v>
      </c>
      <c r="B1" s="3"/>
      <c r="C1" s="3"/>
    </row>
    <row r="2" spans="1:7" s="4" customFormat="1" ht="18.75" x14ac:dyDescent="0.25">
      <c r="A2" s="3" t="s">
        <v>38</v>
      </c>
      <c r="B2" s="3"/>
      <c r="C2" s="3"/>
    </row>
    <row r="3" spans="1:7" x14ac:dyDescent="0.25">
      <c r="B3" s="5"/>
      <c r="C3" s="6" t="s">
        <v>5</v>
      </c>
      <c r="D3" s="6" t="s">
        <v>6</v>
      </c>
      <c r="E3" s="6" t="s">
        <v>10</v>
      </c>
      <c r="F3" s="17"/>
      <c r="G3" s="6" t="s">
        <v>39</v>
      </c>
    </row>
    <row r="4" spans="1:7" x14ac:dyDescent="0.25">
      <c r="B4" s="8" t="s">
        <v>36</v>
      </c>
      <c r="C4" s="9">
        <v>30</v>
      </c>
      <c r="D4" s="9">
        <v>30</v>
      </c>
      <c r="E4" s="9">
        <v>30</v>
      </c>
      <c r="F4" s="9"/>
      <c r="G4" s="7"/>
    </row>
    <row r="5" spans="1:7" x14ac:dyDescent="0.25">
      <c r="B5" s="8" t="s">
        <v>1</v>
      </c>
      <c r="C5" s="7">
        <v>97</v>
      </c>
      <c r="D5" s="7" t="s">
        <v>31</v>
      </c>
      <c r="E5" s="7">
        <v>132</v>
      </c>
      <c r="F5" s="7"/>
      <c r="G5" s="5" t="s">
        <v>32</v>
      </c>
    </row>
    <row r="6" spans="1:7" x14ac:dyDescent="0.25">
      <c r="B6" s="8" t="s">
        <v>18</v>
      </c>
      <c r="C6" s="7" t="s">
        <v>19</v>
      </c>
      <c r="D6" s="7" t="s">
        <v>19</v>
      </c>
      <c r="E6" s="7" t="s">
        <v>19</v>
      </c>
      <c r="F6" s="7"/>
      <c r="G6" s="7"/>
    </row>
    <row r="7" spans="1:7" x14ac:dyDescent="0.25">
      <c r="B7" s="8" t="s">
        <v>17</v>
      </c>
      <c r="C7" s="7">
        <v>521000</v>
      </c>
      <c r="D7" s="7">
        <v>521000</v>
      </c>
      <c r="E7" s="7">
        <v>521000</v>
      </c>
      <c r="F7" s="7"/>
      <c r="G7" s="7"/>
    </row>
    <row r="8" spans="1:7" x14ac:dyDescent="0.25">
      <c r="B8" s="8" t="s">
        <v>20</v>
      </c>
      <c r="C8" s="7">
        <v>18</v>
      </c>
      <c r="D8" s="7">
        <v>18</v>
      </c>
      <c r="E8" s="7">
        <v>18</v>
      </c>
      <c r="F8" s="7"/>
      <c r="G8" s="7"/>
    </row>
    <row r="9" spans="1:7" ht="45" x14ac:dyDescent="0.25">
      <c r="B9" s="8" t="s">
        <v>24</v>
      </c>
      <c r="C9" s="7" t="s">
        <v>25</v>
      </c>
      <c r="D9" s="7" t="s">
        <v>25</v>
      </c>
      <c r="E9" s="10" t="s">
        <v>26</v>
      </c>
      <c r="F9" s="10"/>
      <c r="G9" s="7"/>
    </row>
    <row r="10" spans="1:7" x14ac:dyDescent="0.25">
      <c r="A10" s="23" t="s">
        <v>0</v>
      </c>
      <c r="B10" s="8" t="s">
        <v>4</v>
      </c>
      <c r="C10" s="20">
        <v>18.3</v>
      </c>
      <c r="D10" s="20">
        <v>26.400000000000002</v>
      </c>
      <c r="E10" s="11"/>
      <c r="F10" s="11"/>
      <c r="G10" s="7"/>
    </row>
    <row r="11" spans="1:7" x14ac:dyDescent="0.25">
      <c r="A11" s="23"/>
      <c r="B11" s="8" t="s">
        <v>7</v>
      </c>
      <c r="C11" s="20">
        <f>(PI()*1.219^2/4-PI()*(1.219-2*C10/1000)^2/4)*7850</f>
        <v>541.88250502658605</v>
      </c>
      <c r="D11" s="20">
        <f>(PI()*1.219^2/4-PI()*(1.219-2*D10/1000)^2/4)*7850</f>
        <v>776.4585227406161</v>
      </c>
      <c r="E11" s="11"/>
      <c r="F11" s="11"/>
      <c r="G11" s="7"/>
    </row>
    <row r="12" spans="1:7" ht="15.75" x14ac:dyDescent="0.25">
      <c r="A12" s="23"/>
      <c r="B12" s="8" t="s">
        <v>9</v>
      </c>
      <c r="C12" s="21">
        <f>C11*0.96*1.12</f>
        <v>582.63206940458531</v>
      </c>
      <c r="D12" s="21">
        <f>D11*0.96*1.12</f>
        <v>834.8482036507105</v>
      </c>
      <c r="E12" s="12"/>
      <c r="F12" s="12"/>
      <c r="G12" s="7"/>
    </row>
    <row r="13" spans="1:7" ht="15.75" x14ac:dyDescent="0.25">
      <c r="A13" s="23"/>
      <c r="B13" s="8" t="s">
        <v>8</v>
      </c>
      <c r="C13" s="21">
        <f>C12*C7</f>
        <v>303551308.15978897</v>
      </c>
      <c r="D13" s="21">
        <f>D12*D7</f>
        <v>434955914.10202014</v>
      </c>
      <c r="E13" s="12"/>
      <c r="F13" s="12"/>
      <c r="G13" s="7"/>
    </row>
    <row r="14" spans="1:7" x14ac:dyDescent="0.25">
      <c r="A14" s="23" t="s">
        <v>2</v>
      </c>
      <c r="B14" s="8" t="s">
        <v>4</v>
      </c>
      <c r="C14" s="11">
        <v>17</v>
      </c>
      <c r="D14" s="11">
        <v>24.5</v>
      </c>
      <c r="E14" s="20">
        <v>23.1</v>
      </c>
      <c r="F14" s="20"/>
      <c r="G14" s="7"/>
    </row>
    <row r="15" spans="1:7" x14ac:dyDescent="0.25">
      <c r="A15" s="23"/>
      <c r="B15" s="8" t="s">
        <v>7</v>
      </c>
      <c r="C15" s="11">
        <f>(PI()*1.219^2/4-PI()*(1.219-2*C14/1000)^2/4)*7850</f>
        <v>503.93313862511383</v>
      </c>
      <c r="D15" s="11">
        <f t="shared" ref="D15:E15" si="0">(PI()*1.219^2/4-PI()*(1.219-2*D14/1000)^2/4)*7850</f>
        <v>721.72503108292813</v>
      </c>
      <c r="E15" s="20">
        <f t="shared" si="0"/>
        <v>681.28115372070658</v>
      </c>
      <c r="F15" s="20"/>
      <c r="G15" s="7"/>
    </row>
    <row r="16" spans="1:7" ht="15.75" x14ac:dyDescent="0.25">
      <c r="A16" s="23"/>
      <c r="B16" s="8" t="s">
        <v>9</v>
      </c>
      <c r="C16" s="12">
        <f>C15*1.02*1.12</f>
        <v>575.69321756533009</v>
      </c>
      <c r="D16" s="12">
        <f>D15*1.02*1.12</f>
        <v>824.49867550913723</v>
      </c>
      <c r="E16" s="21">
        <f>E15*1.02*1.12</f>
        <v>778.29559001053531</v>
      </c>
      <c r="F16" s="21"/>
      <c r="G16" s="7"/>
    </row>
    <row r="17" spans="1:7" ht="15.75" x14ac:dyDescent="0.25">
      <c r="A17" s="23"/>
      <c r="B17" s="8" t="s">
        <v>8</v>
      </c>
      <c r="C17" s="13">
        <f>C16*C7</f>
        <v>299936166.35153699</v>
      </c>
      <c r="D17" s="13">
        <f t="shared" ref="D17:E17" si="1">D16*D7</f>
        <v>429563809.94026047</v>
      </c>
      <c r="E17" s="22">
        <f t="shared" si="1"/>
        <v>405492002.39548892</v>
      </c>
      <c r="F17" s="22"/>
      <c r="G17" s="5" t="s">
        <v>40</v>
      </c>
    </row>
    <row r="18" spans="1:7" x14ac:dyDescent="0.25">
      <c r="A18" s="23" t="s">
        <v>3</v>
      </c>
      <c r="B18" s="8" t="s">
        <v>4</v>
      </c>
      <c r="C18" s="11"/>
      <c r="D18" s="20">
        <v>21.400000000000002</v>
      </c>
      <c r="E18" s="11">
        <v>20.200000000000003</v>
      </c>
      <c r="F18" s="11"/>
      <c r="G18" s="5"/>
    </row>
    <row r="19" spans="1:7" x14ac:dyDescent="0.25">
      <c r="A19" s="23"/>
      <c r="B19" s="8" t="s">
        <v>7</v>
      </c>
      <c r="C19" s="11"/>
      <c r="D19" s="20">
        <f t="shared" ref="D19:E19" si="2">(PI()*1.219^2/4-PI()*(1.219-2*D18/1000)^2/4)*7850</f>
        <v>632.04076509215497</v>
      </c>
      <c r="E19" s="11">
        <f t="shared" si="2"/>
        <v>597.19702167918376</v>
      </c>
      <c r="F19" s="11"/>
      <c r="G19" s="5"/>
    </row>
    <row r="20" spans="1:7" ht="15.75" x14ac:dyDescent="0.25">
      <c r="A20" s="23"/>
      <c r="B20" s="8" t="s">
        <v>9</v>
      </c>
      <c r="C20" s="12"/>
      <c r="D20" s="21">
        <f>D19*1.08*1.12</f>
        <v>764.51650945547078</v>
      </c>
      <c r="E20" s="12">
        <f>E19*1.08*1.12</f>
        <v>722.36951742314079</v>
      </c>
      <c r="F20" s="12"/>
      <c r="G20" s="5"/>
    </row>
    <row r="21" spans="1:7" ht="15.75" x14ac:dyDescent="0.25">
      <c r="A21" s="23"/>
      <c r="B21" s="8" t="s">
        <v>8</v>
      </c>
      <c r="C21" s="12"/>
      <c r="D21" s="22">
        <f>D20*D7</f>
        <v>398313101.42630029</v>
      </c>
      <c r="E21" s="13">
        <f>E20*E7</f>
        <v>376354518.57745636</v>
      </c>
      <c r="F21" s="13"/>
      <c r="G21" s="5" t="s">
        <v>40</v>
      </c>
    </row>
    <row r="22" spans="1:7" ht="30" x14ac:dyDescent="0.25">
      <c r="A22" s="16" t="s">
        <v>23</v>
      </c>
      <c r="B22" s="8" t="s">
        <v>14</v>
      </c>
      <c r="C22" s="14">
        <f>C7*57*1.12</f>
        <v>33260640.000000004</v>
      </c>
      <c r="D22" s="14">
        <f>D7*57*1.12</f>
        <v>33260640.000000004</v>
      </c>
      <c r="E22" s="14">
        <f>E7*57*1.12</f>
        <v>33260640.000000004</v>
      </c>
      <c r="F22" s="14"/>
      <c r="G22" s="7"/>
    </row>
    <row r="23" spans="1:7" ht="15.75" x14ac:dyDescent="0.25">
      <c r="A23" s="6" t="s">
        <v>13</v>
      </c>
      <c r="B23" s="8" t="s">
        <v>15</v>
      </c>
      <c r="C23" s="14"/>
      <c r="D23" s="14"/>
      <c r="E23" s="14">
        <f>42*E7*1.12</f>
        <v>24507840.000000004</v>
      </c>
      <c r="F23" s="14"/>
      <c r="G23" s="5" t="s">
        <v>41</v>
      </c>
    </row>
    <row r="24" spans="1:7" ht="15.75" x14ac:dyDescent="0.25">
      <c r="A24" s="6" t="s">
        <v>16</v>
      </c>
      <c r="B24" s="8" t="s">
        <v>15</v>
      </c>
      <c r="C24" s="14">
        <f>119*C7*1.12</f>
        <v>69438880</v>
      </c>
      <c r="D24" s="14">
        <f>119*D7*1.12</f>
        <v>69438880</v>
      </c>
      <c r="E24" s="14">
        <f>119*E7*1.12</f>
        <v>69438880</v>
      </c>
      <c r="F24" s="14"/>
      <c r="G24" s="7"/>
    </row>
    <row r="25" spans="1:7" ht="15.75" x14ac:dyDescent="0.25">
      <c r="A25" s="6"/>
      <c r="B25" s="8" t="s">
        <v>21</v>
      </c>
      <c r="C25" s="15">
        <f>C17+C22+C24</f>
        <v>402635686.35153699</v>
      </c>
      <c r="D25" s="15">
        <f>D17+D22+D24</f>
        <v>532263329.94026047</v>
      </c>
      <c r="E25" s="15">
        <f>E21+E22+E23+E24</f>
        <v>503561878.57745636</v>
      </c>
      <c r="F25" s="15"/>
      <c r="G25" s="7"/>
    </row>
    <row r="26" spans="1:7" ht="15.75" x14ac:dyDescent="0.25">
      <c r="A26" s="23" t="s">
        <v>22</v>
      </c>
      <c r="B26" s="8" t="s">
        <v>28</v>
      </c>
      <c r="C26" s="18"/>
      <c r="D26" s="19"/>
      <c r="E26" s="19"/>
      <c r="F26" s="19" t="s">
        <v>45</v>
      </c>
      <c r="G26" s="7"/>
    </row>
    <row r="27" spans="1:7" ht="15.75" x14ac:dyDescent="0.25">
      <c r="A27" s="23"/>
      <c r="B27" s="8" t="s">
        <v>29</v>
      </c>
      <c r="C27" s="13"/>
      <c r="D27" s="13"/>
      <c r="E27" s="13"/>
      <c r="F27" s="19" t="s">
        <v>45</v>
      </c>
      <c r="G27" s="7"/>
    </row>
    <row r="28" spans="1:7" ht="15.75" x14ac:dyDescent="0.25">
      <c r="A28" s="6" t="s">
        <v>27</v>
      </c>
      <c r="B28" s="8" t="s">
        <v>30</v>
      </c>
      <c r="C28" s="13"/>
      <c r="D28" s="13"/>
      <c r="E28" s="13"/>
      <c r="F28" s="19" t="s">
        <v>45</v>
      </c>
      <c r="G28" s="7"/>
    </row>
    <row r="29" spans="1:7" ht="15.75" x14ac:dyDescent="0.25">
      <c r="A29" s="17" t="s">
        <v>42</v>
      </c>
      <c r="B29" s="8"/>
      <c r="C29" s="13"/>
      <c r="D29" s="13"/>
      <c r="E29" s="13"/>
      <c r="F29" s="13"/>
      <c r="G29" s="7"/>
    </row>
    <row r="30" spans="1:7" x14ac:dyDescent="0.25">
      <c r="A30" s="23" t="s">
        <v>11</v>
      </c>
      <c r="B30" s="8" t="s">
        <v>12</v>
      </c>
      <c r="C30" s="7">
        <v>3</v>
      </c>
      <c r="D30" s="7">
        <v>1</v>
      </c>
      <c r="E30" s="7">
        <v>1</v>
      </c>
      <c r="F30" s="7"/>
      <c r="G30" s="7"/>
    </row>
    <row r="31" spans="1:7" x14ac:dyDescent="0.25">
      <c r="A31" s="23"/>
      <c r="B31" s="8" t="s">
        <v>43</v>
      </c>
      <c r="C31" s="5"/>
      <c r="D31" s="7">
        <v>75</v>
      </c>
      <c r="E31" s="7">
        <v>75</v>
      </c>
      <c r="F31" s="7" t="s">
        <v>44</v>
      </c>
      <c r="G31" s="7"/>
    </row>
    <row r="32" spans="1:7" ht="15.75" x14ac:dyDescent="0.25">
      <c r="A32" s="23"/>
      <c r="B32" s="8" t="s">
        <v>30</v>
      </c>
      <c r="C32" s="5"/>
      <c r="D32" s="7"/>
      <c r="E32" s="7"/>
      <c r="F32" s="19" t="s">
        <v>46</v>
      </c>
      <c r="G32" s="7"/>
    </row>
    <row r="33" spans="1:7" ht="15.75" x14ac:dyDescent="0.25">
      <c r="A33" s="6" t="s">
        <v>33</v>
      </c>
      <c r="B33" s="8" t="s">
        <v>30</v>
      </c>
      <c r="C33" s="5"/>
      <c r="D33" s="7"/>
      <c r="E33" s="7"/>
      <c r="F33" s="19" t="s">
        <v>45</v>
      </c>
      <c r="G33" s="7"/>
    </row>
    <row r="34" spans="1:7" x14ac:dyDescent="0.25">
      <c r="A34" s="6" t="s">
        <v>34</v>
      </c>
      <c r="B34" s="5"/>
      <c r="C34" s="5"/>
      <c r="D34" s="7"/>
      <c r="E34" s="7"/>
      <c r="F34" s="7" t="s">
        <v>44</v>
      </c>
      <c r="G34" s="7"/>
    </row>
    <row r="35" spans="1:7" ht="30" x14ac:dyDescent="0.25">
      <c r="A35" s="16" t="s">
        <v>35</v>
      </c>
      <c r="B35" s="5"/>
      <c r="C35" s="5"/>
      <c r="D35" s="7"/>
      <c r="E35" s="7"/>
      <c r="F35" s="10" t="s">
        <v>47</v>
      </c>
      <c r="G35" s="7"/>
    </row>
  </sheetData>
  <mergeCells count="5">
    <mergeCell ref="A30:A32"/>
    <mergeCell ref="A26:A27"/>
    <mergeCell ref="A14:A17"/>
    <mergeCell ref="A18:A21"/>
    <mergeCell ref="A10:A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F1B68DDB6CA5419AA7876C295FEBA8" ma:contentTypeVersion="14" ma:contentTypeDescription="Crear nuevo documento." ma:contentTypeScope="" ma:versionID="3aa257895a6c99a8f557b0899d4bece2">
  <xsd:schema xmlns:xsd="http://www.w3.org/2001/XMLSchema" xmlns:xs="http://www.w3.org/2001/XMLSchema" xmlns:p="http://schemas.microsoft.com/office/2006/metadata/properties" xmlns:ns2="61e28039-0908-414a-a37c-0e6675872492" xmlns:ns3="d596bde4-8322-4c71-8fc6-8e1691a17585" targetNamespace="http://schemas.microsoft.com/office/2006/metadata/properties" ma:root="true" ma:fieldsID="1eb82ae80bf52d580b0e723feee1e6a7" ns2:_="" ns3:_="">
    <xsd:import namespace="61e28039-0908-414a-a37c-0e6675872492"/>
    <xsd:import namespace="d596bde4-8322-4c71-8fc6-8e1691a175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28039-0908-414a-a37c-0e66758724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74ad616-5122-41c4-987a-2159c580d19d}" ma:internalName="TaxCatchAll" ma:showField="CatchAllData" ma:web="61e28039-0908-414a-a37c-0e66758724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6bde4-8322-4c71-8fc6-8e1691a17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ce1f86a-91dc-4ba2-abdf-761f1d431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96bde4-8322-4c71-8fc6-8e1691a17585">
      <Terms xmlns="http://schemas.microsoft.com/office/infopath/2007/PartnerControls"/>
    </lcf76f155ced4ddcb4097134ff3c332f>
    <TaxCatchAll xmlns="61e28039-0908-414a-a37c-0e6675872492" xsi:nil="true"/>
  </documentManagement>
</p:properties>
</file>

<file path=customXml/itemProps1.xml><?xml version="1.0" encoding="utf-8"?>
<ds:datastoreItem xmlns:ds="http://schemas.openxmlformats.org/officeDocument/2006/customXml" ds:itemID="{1A6232C8-2ED4-443F-AF53-BE181CCD7DF1}"/>
</file>

<file path=customXml/itemProps2.xml><?xml version="1.0" encoding="utf-8"?>
<ds:datastoreItem xmlns:ds="http://schemas.openxmlformats.org/officeDocument/2006/customXml" ds:itemID="{15C363E3-F501-42E2-B8C2-1B1848244E12}"/>
</file>

<file path=customXml/itemProps3.xml><?xml version="1.0" encoding="utf-8"?>
<ds:datastoreItem xmlns:ds="http://schemas.openxmlformats.org/officeDocument/2006/customXml" ds:itemID="{E40BE43C-5C5B-4E71-84D0-A94EB5FC3A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Ravaglia Massimo</dc:creator>
  <cp:lastModifiedBy>Marinelli Giacomo</cp:lastModifiedBy>
  <dcterms:created xsi:type="dcterms:W3CDTF">2025-10-23T13:50:09Z</dcterms:created>
  <dcterms:modified xsi:type="dcterms:W3CDTF">2025-10-28T16:33:35Z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0x01010024F1B68DDB6CA5419AA7876C295FEBA8</vt:lpwstr>
  </property>
</Properties>
</file>